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Expense disclosures/"/>
    </mc:Choice>
  </mc:AlternateContent>
  <xr:revisionPtr revIDLastSave="1" documentId="8_{47D4809E-D7A4-45DD-9973-64C724D7472E}" xr6:coauthVersionLast="47" xr6:coauthVersionMax="47" xr10:uidLastSave="{D2856A38-7770-4269-AD03-E9E39414B3EC}"/>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benefits'!$A$1:$F$27</definedName>
    <definedName name="_xlnm.Print_Area" localSheetId="2">Hospitality!$A$1:$E$24</definedName>
    <definedName name="_xlnm.Print_Area" localSheetId="0">'Summary and sign-off'!$A$1:$F$23</definedName>
    <definedName name="_xlnm.Print_Area" localSheetId="1">Travel!$A$1:$E$44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 l="1"/>
  <c r="C19" i="3"/>
  <c r="C17" i="2"/>
  <c r="C25" i="1"/>
  <c r="C33" i="1"/>
  <c r="C16" i="1"/>
  <c r="B6" i="13" l="1"/>
  <c r="E60" i="13"/>
  <c r="C60" i="13"/>
  <c r="C18" i="4"/>
  <c r="C17" i="4"/>
  <c r="B60" i="13" l="1"/>
  <c r="B59" i="13"/>
  <c r="D59" i="13"/>
  <c r="B58" i="13"/>
  <c r="D58" i="13"/>
  <c r="D57" i="13"/>
  <c r="B57" i="13"/>
  <c r="D56" i="13"/>
  <c r="B56" i="13"/>
  <c r="D55" i="13"/>
  <c r="B55" i="13"/>
  <c r="B2" i="4"/>
  <c r="B3" i="4"/>
  <c r="B2" i="3"/>
  <c r="B3" i="3"/>
  <c r="B2" i="2"/>
  <c r="B3" i="2"/>
  <c r="B2" i="1"/>
  <c r="B3" i="1"/>
  <c r="F58" i="13" l="1"/>
  <c r="D17" i="2" s="1"/>
  <c r="F60" i="13"/>
  <c r="E16" i="4" s="1"/>
  <c r="F59" i="13"/>
  <c r="D19" i="3" s="1"/>
  <c r="F57" i="13"/>
  <c r="D33" i="1" s="1"/>
  <c r="F56" i="13"/>
  <c r="D25" i="1" s="1"/>
  <c r="F55" i="13"/>
  <c r="D16" i="1" s="1"/>
  <c r="C13" i="13"/>
  <c r="C12" i="13"/>
  <c r="C11" i="13"/>
  <c r="C16" i="13" l="1"/>
  <c r="C17" i="13"/>
  <c r="B5" i="4" l="1"/>
  <c r="B4" i="4"/>
  <c r="B5" i="3"/>
  <c r="B4" i="3"/>
  <c r="B5" i="2"/>
  <c r="B4" i="2"/>
  <c r="B5" i="1"/>
  <c r="B4" i="1"/>
  <c r="C15" i="13" l="1"/>
  <c r="F12" i="13" l="1"/>
  <c r="C16" i="4"/>
  <c r="F11" i="13" s="1"/>
  <c r="F13" i="13" l="1"/>
  <c r="B33" i="1"/>
  <c r="B17" i="13" s="1"/>
  <c r="B25" i="1"/>
  <c r="B16" i="13" s="1"/>
  <c r="B16" i="1"/>
  <c r="B15" i="13" s="1"/>
  <c r="B19" i="3" l="1"/>
  <c r="B13" i="13" s="1"/>
  <c r="B17" i="2"/>
  <c r="B12" i="13" s="1"/>
  <c r="B11" i="13" l="1"/>
  <c r="B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<sst xmlns="http://schemas.openxmlformats.org/spreadsheetml/2006/main" count="210" uniqueCount="146">
  <si>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</si>
  <si>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</si>
  <si>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</si>
  <si>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</si>
  <si>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</si>
  <si>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</si>
  <si>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</si>
  <si>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</si>
  <si>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</si>
  <si>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</si>
  <si>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</si>
  <si>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</si>
  <si>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</si>
  <si>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</si>
  <si>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</si>
  <si>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</si>
  <si>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</si>
  <si>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</si>
  <si>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</si>
  <si>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</si>
  <si>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</si>
  <si>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</si>
  <si>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</si>
  <si>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</si>
  <si>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</si>
  <si>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</si>
  <si>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</si>
  <si>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</si>
  <si>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</si>
  <si>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</si>
  <si>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</si>
  <si>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</si>
  <si>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</si>
  <si>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</si>
  <si>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</si>
  <si>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</si>
  <si>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</si>
  <si>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</si>
  <si>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</si>
  <si>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</si>
  <si>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</si>
  <si>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</si>
  <si>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</si>
  <si>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</si>
  <si>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</si>
  <si>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</si>
  <si>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</si>
  <si>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</si>
  <si>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</si>
  <si>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</si>
  <si>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</si>
  <si>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</si>
  <si>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</si>
  <si>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</si>
  <si>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</si>
  <si>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</si>
  <si>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</si>
  <si>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</si>
  <si>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</si>
  <si>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</si>
  <si>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</si>
  <si>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</si>
  <si>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</si>
  <si>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</si>
  <si>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</si>
  <si>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</si>
  <si>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</si>
  <si>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</si>
  <si>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</si>
  <si>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</si>
  <si>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</si>
  <si>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</si>
  <si>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</si>
  <si>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</si>
  <si>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</si>
  <si>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</si>
  <si>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</si>
  <si>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</si>
  <si>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</si>
  <si>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</si>
  <si>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</si>
  <si>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</si>
  <si>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</si>
  <si>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</si>
  <si>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</si>
  <si>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</si>
  <si>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</si>
  <si>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</si>
  <si>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</si>
  <si>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</si>
  <si>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</si>
  <si>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</si>
  <si>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</si>
  <si>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</si>
  <si>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</si>
  <si>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</si>
  <si>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</si>
  <si>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</si>
  <si>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</si>
  <si>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</si>
  <si>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</si>
  <si>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</si>
  <si>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</si>
  <si>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</si>
  <si>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</si>
  <si>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</si>
  <si>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</si>
  <si>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</si>
  <si>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</si>
  <si>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</si>
  <si>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</si>
  <si>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</si>
  <si>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</si>
  <si>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</si>
  <si>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</si>
  <si>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</si>
  <si>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</si>
  <si>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</si>
  <si>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</si>
  <si>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</si>
  <si>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</si>
  <si>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</si>
  <si>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Nil to report</t>
  </si>
  <si>
    <t>Auckland</t>
  </si>
  <si>
    <t>21 and 22 September 2024</t>
  </si>
  <si>
    <t>TransTasman Central Agency Heads meeting</t>
  </si>
  <si>
    <t>Airfares (including booking fees)</t>
  </si>
  <si>
    <t>1 July 2023 to 29 February 2024</t>
  </si>
  <si>
    <t>Subscription</t>
  </si>
  <si>
    <t>PressReader</t>
  </si>
  <si>
    <t>NA</t>
  </si>
  <si>
    <t>Mobile Phone and data charges</t>
  </si>
  <si>
    <t>Phone and data costs</t>
  </si>
  <si>
    <t>Work device licenses</t>
  </si>
  <si>
    <t>Phone costs</t>
  </si>
  <si>
    <t>Te Kawa Mataaho Public Service Commission</t>
  </si>
  <si>
    <t>Peter Hughes</t>
  </si>
  <si>
    <t>Wooden wall hanging with personalised plaque; shell necklace, small fan, headress; Tapa; display boat in a bottle; key ring</t>
  </si>
  <si>
    <t>Various visiting delegations from Pacific nations</t>
  </si>
  <si>
    <t>Cultural items - not appropriate to value</t>
  </si>
  <si>
    <t>Pocket square</t>
  </si>
  <si>
    <t>High Commission of Malaysia</t>
  </si>
  <si>
    <t>Accepted as culturally appropriate.  Given to member of staff.</t>
  </si>
  <si>
    <t>Acknowledgement gifts for hosting Pacific Public Service Commissioners Conference 2023</t>
  </si>
  <si>
    <t>Associated travel costs paid for by arrangement with The Treasury</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</si>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</sst>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30" fillId="10" borderId="4" xfId="0" applyFont="1" applyFill="1" applyBorder="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135</v>
      </c>
      <c r="C2" s="117"/>
      <c r="D2" s="117"/>
      <c r="E2" s="117"/>
      <c r="F2" s="117"/>
      <c r="G2" s="17"/>
      <c r="H2" s="17"/>
      <c r="I2" s="17"/>
      <c r="J2" s="17"/>
      <c r="K2" s="17"/>
    </row>
    <row r="3" spans="1:11" ht="15.75" x14ac:dyDescent="0.2">
      <c r="A3" s="3" t="s">
        <v>4</v>
      </c>
      <c r="B3" s="117" t="s">
        <v>136</v>
      </c>
      <c r="C3" s="117"/>
      <c r="D3" s="117"/>
      <c r="E3" s="117"/>
      <c r="F3" s="117"/>
      <c r="G3" s="17"/>
      <c r="H3" s="17"/>
      <c r="I3" s="17"/>
      <c r="J3" s="17"/>
      <c r="K3" s="17"/>
    </row>
    <row r="4" spans="1:11" ht="21" customHeight="1" x14ac:dyDescent="0.2">
      <c r="A4" s="3" t="s">
        <v>5</v>
      </c>
      <c r="B4" s="118">
        <v>45108</v>
      </c>
      <c r="C4" s="118"/>
      <c r="D4" s="118"/>
      <c r="E4" s="118"/>
      <c r="F4" s="118"/>
      <c r="G4" s="17"/>
      <c r="H4" s="17"/>
      <c r="I4" s="17"/>
      <c r="J4" s="17"/>
      <c r="K4" s="17"/>
    </row>
    <row r="5" spans="1:11" ht="21" customHeight="1" x14ac:dyDescent="0.2">
      <c r="A5" s="3" t="s">
        <v>6</v>
      </c>
      <c r="B5" s="118">
        <v>45351</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31.5" x14ac:dyDescent="0.2">
      <c r="A7" s="3" t="s">
        <v>8</v>
      </c>
      <c r="B7" s="114" t="s">
        <v>41</v>
      </c>
      <c r="C7" s="114"/>
      <c r="D7" s="114"/>
      <c r="E7" s="114"/>
      <c r="F7" s="114"/>
      <c r="G7" s="23"/>
      <c r="H7" s="17"/>
      <c r="I7" s="17"/>
      <c r="J7" s="17"/>
      <c r="K7" s="17"/>
    </row>
    <row r="8" spans="1:11" ht="25.5" customHeight="1" x14ac:dyDescent="0.2">
      <c r="A8" s="3" t="s">
        <v>10</v>
      </c>
      <c r="B8" s="114" t="s">
        <v>145</v>
      </c>
      <c r="C8" s="114"/>
      <c r="D8" s="114"/>
      <c r="E8" s="114"/>
      <c r="F8" s="114"/>
      <c r="G8" s="23"/>
      <c r="H8" s="17"/>
      <c r="I8" s="17"/>
      <c r="J8" s="17"/>
      <c r="K8" s="17"/>
    </row>
    <row r="9" spans="1:11" ht="66.75" customHeight="1" x14ac:dyDescent="0.2">
      <c r="A9" s="113" t="s">
        <v>12</v>
      </c>
      <c r="B9" s="113"/>
      <c r="C9" s="113"/>
      <c r="D9" s="113"/>
      <c r="E9" s="113"/>
      <c r="F9" s="113"/>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608.57000000000005</v>
      </c>
      <c r="C11" s="51" t="str">
        <f>IF(Travel!B6="",A34,Travel!B6)</f>
        <v>Figures exclude GST</v>
      </c>
      <c r="D11" s="6"/>
      <c r="E11" s="8" t="s">
        <v>18</v>
      </c>
      <c r="F11" s="33">
        <f>'Gifts and benefits'!C16</f>
        <v>2</v>
      </c>
      <c r="G11" s="29"/>
      <c r="H11" s="29"/>
      <c r="I11" s="29"/>
      <c r="J11" s="29"/>
      <c r="K11" s="29"/>
    </row>
    <row r="12" spans="1:11" ht="27.75" customHeight="1" x14ac:dyDescent="0.2">
      <c r="A12" s="8" t="s">
        <v>0</v>
      </c>
      <c r="B12" s="45">
        <f>Hospitality!B17</f>
        <v>0</v>
      </c>
      <c r="C12" s="51" t="str">
        <f>IF(Hospitality!B6="",A34,Hospitality!B6)</f>
        <v>Figures exclude GST</v>
      </c>
      <c r="D12" s="6"/>
      <c r="E12" s="8" t="s">
        <v>19</v>
      </c>
      <c r="F12" s="33">
        <f>'Gifts and benefits'!C17</f>
        <v>2</v>
      </c>
      <c r="G12" s="29"/>
      <c r="H12" s="29"/>
      <c r="I12" s="29"/>
      <c r="J12" s="29"/>
      <c r="K12" s="29"/>
    </row>
    <row r="13" spans="1:11" ht="27.75" customHeight="1" x14ac:dyDescent="0.2">
      <c r="A13" s="8" t="s">
        <v>20</v>
      </c>
      <c r="B13" s="45">
        <f>'All other expenses'!B19</f>
        <v>748.95</v>
      </c>
      <c r="C13" s="51" t="str">
        <f>IF('All other expenses'!B6="",A34,'All other expenses'!B6)</f>
        <v>Figures exclude GST</v>
      </c>
      <c r="D13" s="6"/>
      <c r="E13" s="8" t="s">
        <v>21</v>
      </c>
      <c r="F13" s="33">
        <f>'Gifts and benefits'!C18</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Travel!B16</f>
        <v>0</v>
      </c>
      <c r="C15" s="53" t="str">
        <f>C11</f>
        <v>Figures exclude GST</v>
      </c>
      <c r="D15" s="6"/>
      <c r="E15" s="6"/>
      <c r="F15" s="35"/>
      <c r="G15" s="17"/>
      <c r="H15" s="17"/>
      <c r="I15" s="17"/>
      <c r="J15" s="17"/>
      <c r="K15" s="17"/>
    </row>
    <row r="16" spans="1:11" ht="27.75" customHeight="1" x14ac:dyDescent="0.2">
      <c r="A16" s="9" t="s">
        <v>23</v>
      </c>
      <c r="B16" s="47">
        <f>Travel!B25</f>
        <v>608.57000000000005</v>
      </c>
      <c r="C16" s="53" t="str">
        <f>C11</f>
        <v>Figures exclude GST</v>
      </c>
      <c r="D16" s="36"/>
      <c r="E16" s="6"/>
      <c r="F16" s="37"/>
      <c r="G16" s="17"/>
      <c r="H16" s="17"/>
      <c r="I16" s="17"/>
      <c r="J16" s="17"/>
      <c r="K16" s="17"/>
    </row>
    <row r="17" spans="1:11" ht="27.75" customHeight="1" x14ac:dyDescent="0.2">
      <c r="A17" s="9" t="s">
        <v>24</v>
      </c>
      <c r="B17" s="47">
        <f>Travel!B33</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COUNT(Travel!B12:B15)</f>
        <v>0</v>
      </c>
      <c r="C55" s="59"/>
      <c r="D55" s="59">
        <f>COUNTIF(Travel!D12:D15,"*")</f>
        <v>0</v>
      </c>
      <c r="E55" s="60"/>
      <c r="F55" s="60" t="b">
        <f>MIN(B55,D55)=MAX(B55,D55)</f>
        <v>1</v>
      </c>
      <c r="G55" s="17"/>
      <c r="H55" s="17"/>
      <c r="I55" s="17"/>
      <c r="J55" s="17"/>
      <c r="K55" s="17"/>
    </row>
    <row r="56" spans="1:11" hidden="1" x14ac:dyDescent="0.2">
      <c r="A56" s="67" t="s">
        <v>57</v>
      </c>
      <c r="B56" s="59">
        <f>COUNT(Travel!B20:B24)</f>
        <v>1</v>
      </c>
      <c r="C56" s="59"/>
      <c r="D56" s="59">
        <f>COUNTIF(Travel!D20:D24,"*")</f>
        <v>1</v>
      </c>
      <c r="E56" s="60"/>
      <c r="F56" s="60" t="b">
        <f>MIN(B56,D56)=MAX(B56,D56)</f>
        <v>1</v>
      </c>
    </row>
    <row r="57" spans="1:11" hidden="1" x14ac:dyDescent="0.2">
      <c r="A57" s="68"/>
      <c r="B57" s="59">
        <f>COUNT(Travel!B29:B32)</f>
        <v>0</v>
      </c>
      <c r="C57" s="59"/>
      <c r="D57" s="59">
        <f>COUNTIF(Travel!D29:D32,"*")</f>
        <v>0</v>
      </c>
      <c r="E57" s="60"/>
      <c r="F57" s="60" t="b">
        <f>MIN(B57,D57)=MAX(B57,D57)</f>
        <v>1</v>
      </c>
    </row>
    <row r="58" spans="1:11" hidden="1" x14ac:dyDescent="0.2">
      <c r="A58" s="69" t="s">
        <v>58</v>
      </c>
      <c r="B58" s="61">
        <f>COUNT(Hospitality!B11:B16)</f>
        <v>0</v>
      </c>
      <c r="C58" s="61"/>
      <c r="D58" s="61">
        <f>COUNTIF(Hospitality!D11:D16,"*")</f>
        <v>0</v>
      </c>
      <c r="E58" s="62"/>
      <c r="F58" s="62" t="b">
        <f>MIN(B58,D58)=MAX(B58,D58)</f>
        <v>1</v>
      </c>
    </row>
    <row r="59" spans="1:11" hidden="1" x14ac:dyDescent="0.2">
      <c r="A59" s="70" t="s">
        <v>59</v>
      </c>
      <c r="B59" s="60">
        <f>COUNT('All other expenses'!B11:B18)</f>
        <v>3</v>
      </c>
      <c r="C59" s="60"/>
      <c r="D59" s="60">
        <f>COUNTIF('All other expenses'!D11:D18,"*")</f>
        <v>3</v>
      </c>
      <c r="E59" s="60"/>
      <c r="F59" s="60" t="b">
        <f>MIN(B59,D59)=MAX(B59,D59)</f>
        <v>1</v>
      </c>
    </row>
    <row r="60" spans="1:11" hidden="1" x14ac:dyDescent="0.2">
      <c r="A60" s="69" t="s">
        <v>60</v>
      </c>
      <c r="B60" s="61">
        <f>COUNTIF('Gifts and benefits'!B11:B15,"*")</f>
        <v>2</v>
      </c>
      <c r="C60" s="61">
        <f>COUNTIF('Gifts and benefits'!C11:C15,"*")</f>
        <v>2</v>
      </c>
      <c r="D60" s="61"/>
      <c r="E60" s="61">
        <f>COUNTA('Gifts and benefits'!E11:E15)</f>
        <v>2</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1"/>
  <sheetViews>
    <sheetView zoomScaleNormal="100" workbookViewId="0">
      <selection activeCell="C22" sqref="C2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1" t="s">
        <v>61</v>
      </c>
      <c r="B1" s="121"/>
      <c r="C1" s="121"/>
      <c r="D1" s="121"/>
      <c r="E1" s="121"/>
      <c r="F1" s="17"/>
    </row>
    <row r="2" spans="1:6" ht="21" customHeight="1" x14ac:dyDescent="0.2">
      <c r="A2" s="3" t="s">
        <v>62</v>
      </c>
      <c r="B2" s="119" t="str">
        <f>'Summary and sign-off'!B2:F2</f>
        <v>Te Kawa Mataaho Public Service Commission</v>
      </c>
      <c r="C2" s="119"/>
      <c r="D2" s="119"/>
      <c r="E2" s="119"/>
      <c r="F2" s="17"/>
    </row>
    <row r="3" spans="1:6" ht="31.5" x14ac:dyDescent="0.2">
      <c r="A3" s="3" t="s">
        <v>63</v>
      </c>
      <c r="B3" s="119" t="str">
        <f>'Summary and sign-off'!B3:F3</f>
        <v>Peter Hughes</v>
      </c>
      <c r="C3" s="119"/>
      <c r="D3" s="119"/>
      <c r="E3" s="119"/>
      <c r="F3" s="17"/>
    </row>
    <row r="4" spans="1:6" ht="21" customHeight="1" x14ac:dyDescent="0.2">
      <c r="A4" s="3" t="s">
        <v>64</v>
      </c>
      <c r="B4" s="119">
        <f>'Summary and sign-off'!B4:F4</f>
        <v>45108</v>
      </c>
      <c r="C4" s="119"/>
      <c r="D4" s="119"/>
      <c r="E4" s="119"/>
      <c r="F4" s="17"/>
    </row>
    <row r="5" spans="1:6" ht="21" customHeight="1" x14ac:dyDescent="0.2">
      <c r="A5" s="3" t="s">
        <v>65</v>
      </c>
      <c r="B5" s="119">
        <f>'Summary and sign-off'!B5:F5</f>
        <v>45351</v>
      </c>
      <c r="C5" s="119"/>
      <c r="D5" s="119"/>
      <c r="E5" s="119"/>
      <c r="F5" s="17"/>
    </row>
    <row r="6" spans="1:6" ht="21" customHeight="1" x14ac:dyDescent="0.2">
      <c r="A6" s="3" t="s">
        <v>66</v>
      </c>
      <c r="B6" s="114" t="s">
        <v>33</v>
      </c>
      <c r="C6" s="114"/>
      <c r="D6" s="114"/>
      <c r="E6" s="114"/>
      <c r="F6" s="17"/>
    </row>
    <row r="7" spans="1:6" ht="21" customHeight="1" x14ac:dyDescent="0.2">
      <c r="A7" s="3" t="s">
        <v>7</v>
      </c>
      <c r="B7" s="114" t="s">
        <v>35</v>
      </c>
      <c r="C7" s="114"/>
      <c r="D7" s="114"/>
      <c r="E7" s="114"/>
      <c r="F7" s="17"/>
    </row>
    <row r="8" spans="1:6" ht="36" customHeight="1" x14ac:dyDescent="0.2">
      <c r="A8" s="123" t="s">
        <v>67</v>
      </c>
      <c r="B8" s="124"/>
      <c r="C8" s="124"/>
      <c r="D8" s="124"/>
      <c r="E8" s="124"/>
      <c r="F8" s="19"/>
    </row>
    <row r="9" spans="1:6" ht="36" customHeight="1" x14ac:dyDescent="0.2">
      <c r="A9" s="125" t="s">
        <v>68</v>
      </c>
      <c r="B9" s="126"/>
      <c r="C9" s="126"/>
      <c r="D9" s="126"/>
      <c r="E9" s="126"/>
      <c r="F9" s="19"/>
    </row>
    <row r="10" spans="1:6" ht="24.75" customHeight="1" x14ac:dyDescent="0.2">
      <c r="A10" s="122" t="s">
        <v>69</v>
      </c>
      <c r="B10" s="127"/>
      <c r="C10" s="122"/>
      <c r="D10" s="122"/>
      <c r="E10" s="122"/>
      <c r="F10" s="29"/>
    </row>
    <row r="11" spans="1:6" ht="28.5" customHeight="1" x14ac:dyDescent="0.2">
      <c r="A11" s="24" t="s">
        <v>70</v>
      </c>
      <c r="B11" s="24" t="s">
        <v>71</v>
      </c>
      <c r="C11" s="24" t="s">
        <v>72</v>
      </c>
      <c r="D11" s="24" t="s">
        <v>73</v>
      </c>
      <c r="E11" s="24" t="s">
        <v>74</v>
      </c>
      <c r="F11" s="30"/>
    </row>
    <row r="12" spans="1:6" s="2" customFormat="1" x14ac:dyDescent="0.2">
      <c r="A12" s="100"/>
      <c r="B12" s="101"/>
      <c r="C12" s="102"/>
      <c r="D12" s="102"/>
      <c r="E12" s="103"/>
      <c r="F12" s="1"/>
    </row>
    <row r="13" spans="1:6" s="2" customFormat="1" x14ac:dyDescent="0.2">
      <c r="A13" s="100"/>
      <c r="B13" s="101"/>
      <c r="C13" s="102" t="s">
        <v>122</v>
      </c>
      <c r="D13" s="102"/>
      <c r="E13" s="103"/>
      <c r="F13" s="1"/>
    </row>
    <row r="14" spans="1:6" s="2" customFormat="1" x14ac:dyDescent="0.2">
      <c r="A14" s="104"/>
      <c r="B14" s="101"/>
      <c r="C14" s="102"/>
      <c r="D14" s="102"/>
      <c r="E14" s="103"/>
      <c r="F14" s="1"/>
    </row>
    <row r="15" spans="1:6" s="2" customFormat="1" hidden="1" x14ac:dyDescent="0.2">
      <c r="A15" s="87"/>
      <c r="B15" s="88"/>
      <c r="C15" s="89"/>
      <c r="D15" s="89"/>
      <c r="E15" s="90"/>
      <c r="F15" s="1"/>
    </row>
    <row r="16" spans="1:6" ht="19.5" customHeight="1" x14ac:dyDescent="0.2">
      <c r="A16" s="55" t="s">
        <v>75</v>
      </c>
      <c r="B16" s="56">
        <f>SUM(B12:B15)</f>
        <v>0</v>
      </c>
      <c r="C16" s="111" t="str">
        <f>IF(SUBTOTAL(3,B12:B15)=SUBTOTAL(103,B12:B15),'Summary and sign-off'!$A$48,'Summary and sign-off'!$A$49)</f>
        <v>Check - there are no hidden rows with data</v>
      </c>
      <c r="D16" s="120" t="str">
        <f>IF('Summary and sign-off'!F55='Summary and sign-off'!F54,'Summary and sign-off'!A51,'Summary and sign-off'!A50)</f>
        <v>Check - each entry provides sufficient information</v>
      </c>
      <c r="E16" s="120"/>
      <c r="F16" s="17"/>
    </row>
    <row r="17" spans="1:6" ht="10.5" customHeight="1" x14ac:dyDescent="0.2">
      <c r="A17" s="17"/>
      <c r="B17" s="19"/>
      <c r="C17" s="17"/>
      <c r="D17" s="17"/>
      <c r="E17" s="17"/>
      <c r="F17" s="17"/>
    </row>
    <row r="18" spans="1:6" ht="24.75" customHeight="1" x14ac:dyDescent="0.2">
      <c r="A18" s="122" t="s">
        <v>76</v>
      </c>
      <c r="B18" s="122"/>
      <c r="C18" s="122"/>
      <c r="D18" s="122"/>
      <c r="E18" s="122"/>
      <c r="F18" s="29"/>
    </row>
    <row r="19" spans="1:6" ht="32.450000000000003" customHeight="1" x14ac:dyDescent="0.2">
      <c r="A19" s="24" t="s">
        <v>70</v>
      </c>
      <c r="B19" s="24" t="s">
        <v>14</v>
      </c>
      <c r="C19" s="24" t="s">
        <v>77</v>
      </c>
      <c r="D19" s="24" t="s">
        <v>73</v>
      </c>
      <c r="E19" s="24" t="s">
        <v>74</v>
      </c>
      <c r="F19" s="30"/>
    </row>
    <row r="20" spans="1:6" s="2" customFormat="1" x14ac:dyDescent="0.2">
      <c r="A20" s="100"/>
      <c r="B20" s="101"/>
      <c r="C20" s="102"/>
      <c r="D20" s="102"/>
      <c r="E20" s="103"/>
      <c r="F20" s="1"/>
    </row>
    <row r="21" spans="1:6" s="2" customFormat="1" x14ac:dyDescent="0.2">
      <c r="A21" s="100" t="s">
        <v>124</v>
      </c>
      <c r="B21" s="101">
        <v>608.57000000000005</v>
      </c>
      <c r="C21" s="102" t="s">
        <v>125</v>
      </c>
      <c r="D21" s="102" t="s">
        <v>126</v>
      </c>
      <c r="E21" s="103" t="s">
        <v>123</v>
      </c>
      <c r="F21" s="1"/>
    </row>
    <row r="22" spans="1:6" s="2" customFormat="1" x14ac:dyDescent="0.2">
      <c r="A22" s="100"/>
      <c r="B22" s="101"/>
      <c r="C22" s="112" t="s">
        <v>144</v>
      </c>
      <c r="D22" s="102"/>
      <c r="E22" s="103"/>
      <c r="F22" s="1"/>
    </row>
    <row r="23" spans="1:6" s="2" customFormat="1" x14ac:dyDescent="0.2">
      <c r="A23" s="100"/>
      <c r="B23" s="101"/>
      <c r="C23" s="112"/>
      <c r="D23" s="102"/>
      <c r="E23" s="103"/>
      <c r="F23" s="1"/>
    </row>
    <row r="24" spans="1:6" s="2" customFormat="1" hidden="1" x14ac:dyDescent="0.2">
      <c r="A24" s="91"/>
      <c r="B24" s="92"/>
      <c r="C24" s="93"/>
      <c r="D24" s="93"/>
      <c r="E24" s="94"/>
      <c r="F24" s="1"/>
    </row>
    <row r="25" spans="1:6" ht="19.5" customHeight="1" x14ac:dyDescent="0.2">
      <c r="A25" s="55" t="s">
        <v>78</v>
      </c>
      <c r="B25" s="56">
        <f>SUM(B20:B24)</f>
        <v>608.57000000000005</v>
      </c>
      <c r="C25" s="111" t="str">
        <f>IF(SUBTOTAL(3,B20:B24)=SUBTOTAL(103,B20:B24),'Summary and sign-off'!$A$48,'Summary and sign-off'!$A$49)</f>
        <v>Check - there are no hidden rows with data</v>
      </c>
      <c r="D25" s="120" t="str">
        <f>IF('Summary and sign-off'!F56='Summary and sign-off'!F54,'Summary and sign-off'!A51,'Summary and sign-off'!A50)</f>
        <v>Check - each entry provides sufficient information</v>
      </c>
      <c r="E25" s="120"/>
      <c r="F25" s="17"/>
    </row>
    <row r="26" spans="1:6" ht="10.5" customHeight="1" x14ac:dyDescent="0.2">
      <c r="A26" s="17"/>
      <c r="B26" s="19"/>
      <c r="C26" s="17"/>
      <c r="D26" s="17"/>
      <c r="E26" s="17"/>
      <c r="F26" s="17"/>
    </row>
    <row r="27" spans="1:6" ht="24.75" customHeight="1" x14ac:dyDescent="0.2">
      <c r="A27" s="122" t="s">
        <v>79</v>
      </c>
      <c r="B27" s="122"/>
      <c r="C27" s="122"/>
      <c r="D27" s="122"/>
      <c r="E27" s="122"/>
      <c r="F27" s="17"/>
    </row>
    <row r="28" spans="1:6" ht="27" customHeight="1" x14ac:dyDescent="0.2">
      <c r="A28" s="24" t="s">
        <v>70</v>
      </c>
      <c r="B28" s="24" t="s">
        <v>14</v>
      </c>
      <c r="C28" s="24" t="s">
        <v>80</v>
      </c>
      <c r="D28" s="24" t="s">
        <v>81</v>
      </c>
      <c r="E28" s="24" t="s">
        <v>74</v>
      </c>
      <c r="F28" s="28"/>
    </row>
    <row r="29" spans="1:6" s="2" customFormat="1" x14ac:dyDescent="0.2">
      <c r="A29" s="100"/>
      <c r="B29" s="101"/>
      <c r="C29" s="102"/>
      <c r="D29" s="102"/>
      <c r="E29" s="103"/>
      <c r="F29" s="1"/>
    </row>
    <row r="30" spans="1:6" s="2" customFormat="1" x14ac:dyDescent="0.2">
      <c r="A30" s="100"/>
      <c r="B30" s="101"/>
      <c r="C30" s="102" t="s">
        <v>122</v>
      </c>
      <c r="D30" s="102"/>
      <c r="E30" s="103"/>
      <c r="F30" s="1"/>
    </row>
    <row r="31" spans="1:6" s="2" customFormat="1" x14ac:dyDescent="0.2">
      <c r="A31" s="100"/>
      <c r="B31" s="101"/>
      <c r="C31" s="102"/>
      <c r="D31" s="102"/>
      <c r="E31" s="103"/>
      <c r="F31" s="1"/>
    </row>
    <row r="32" spans="1:6" s="2" customFormat="1" hidden="1" x14ac:dyDescent="0.2">
      <c r="A32" s="78"/>
      <c r="B32" s="79"/>
      <c r="C32" s="80"/>
      <c r="D32" s="80"/>
      <c r="E32" s="81"/>
      <c r="F32" s="1"/>
    </row>
    <row r="33" spans="1:6" ht="19.5" customHeight="1" x14ac:dyDescent="0.2">
      <c r="A33" s="55" t="s">
        <v>82</v>
      </c>
      <c r="B33" s="56">
        <f>SUM(B29:B32)</f>
        <v>0</v>
      </c>
      <c r="C33" s="111" t="str">
        <f>IF(SUBTOTAL(3,B29:B32)=SUBTOTAL(103,B29:B32),'Summary and sign-off'!$A$48,'Summary and sign-off'!$A$49)</f>
        <v>Check - there are no hidden rows with data</v>
      </c>
      <c r="D33" s="120" t="str">
        <f>IF('Summary and sign-off'!F57='Summary and sign-off'!F54,'Summary and sign-off'!A51,'Summary and sign-off'!A50)</f>
        <v>Check - each entry provides sufficient information</v>
      </c>
      <c r="E33" s="120"/>
      <c r="F33" s="17"/>
    </row>
    <row r="34" spans="1:6" ht="10.5" customHeight="1" x14ac:dyDescent="0.2">
      <c r="A34" s="17"/>
      <c r="B34" s="43"/>
      <c r="C34" s="19"/>
      <c r="D34" s="17"/>
      <c r="E34" s="17"/>
      <c r="F34" s="17"/>
    </row>
    <row r="35" spans="1:6" ht="34.5" customHeight="1" x14ac:dyDescent="0.2">
      <c r="A35" s="31" t="s">
        <v>83</v>
      </c>
      <c r="B35" s="44">
        <f>B16+B25+B33</f>
        <v>608.57000000000005</v>
      </c>
      <c r="C35" s="32"/>
      <c r="D35" s="32"/>
      <c r="E35" s="32"/>
      <c r="F35" s="17"/>
    </row>
    <row r="36" spans="1:6" x14ac:dyDescent="0.2">
      <c r="A36" s="17"/>
      <c r="B36" s="19"/>
      <c r="C36" s="17"/>
      <c r="D36" s="17"/>
      <c r="E36" s="17"/>
      <c r="F36" s="17"/>
    </row>
    <row r="37" spans="1:6" x14ac:dyDescent="0.2">
      <c r="A37" s="18" t="s">
        <v>25</v>
      </c>
      <c r="B37" s="19"/>
      <c r="C37" s="17"/>
      <c r="D37" s="17"/>
      <c r="E37" s="17"/>
      <c r="F37" s="17"/>
    </row>
    <row r="38" spans="1:6" ht="12.6" customHeight="1" x14ac:dyDescent="0.2">
      <c r="A38" s="20" t="s">
        <v>84</v>
      </c>
      <c r="F38" s="17"/>
    </row>
    <row r="39" spans="1:6" ht="12.95" customHeight="1" x14ac:dyDescent="0.2">
      <c r="A39" s="20" t="s">
        <v>85</v>
      </c>
      <c r="B39" s="17"/>
      <c r="D39" s="17"/>
      <c r="F39" s="17"/>
    </row>
    <row r="40" spans="1:6" x14ac:dyDescent="0.2">
      <c r="A40" s="20" t="s">
        <v>86</v>
      </c>
      <c r="F40" s="17"/>
    </row>
    <row r="41" spans="1:6" x14ac:dyDescent="0.2">
      <c r="A41" s="20" t="s">
        <v>31</v>
      </c>
      <c r="B41" s="19"/>
      <c r="C41" s="17"/>
      <c r="D41" s="17"/>
      <c r="E41" s="17"/>
      <c r="F41" s="17"/>
    </row>
    <row r="42" spans="1:6" ht="12.95" customHeight="1" x14ac:dyDescent="0.2">
      <c r="A42" s="20" t="s">
        <v>87</v>
      </c>
      <c r="B42" s="17"/>
      <c r="D42" s="17"/>
      <c r="F42" s="17"/>
    </row>
    <row r="43" spans="1:6" x14ac:dyDescent="0.2">
      <c r="A43" s="20" t="s">
        <v>88</v>
      </c>
      <c r="F43" s="17"/>
    </row>
    <row r="44" spans="1:6" x14ac:dyDescent="0.2">
      <c r="A44" s="20" t="s">
        <v>89</v>
      </c>
      <c r="B44" s="20"/>
      <c r="C44" s="20"/>
      <c r="D44" s="20"/>
      <c r="F44" s="17"/>
    </row>
    <row r="45" spans="1:6" x14ac:dyDescent="0.2">
      <c r="A45" s="26"/>
      <c r="B45" s="17"/>
      <c r="C45" s="17"/>
      <c r="D45" s="17"/>
      <c r="E45" s="17"/>
      <c r="F45" s="17"/>
    </row>
    <row r="46" spans="1:6" hidden="1" x14ac:dyDescent="0.2">
      <c r="A46" s="26"/>
      <c r="B46" s="17"/>
      <c r="C46" s="17"/>
      <c r="D46" s="17"/>
      <c r="E46" s="17"/>
      <c r="F46" s="17"/>
    </row>
    <row r="47" spans="1:6" x14ac:dyDescent="0.2"/>
    <row r="48" spans="1:6" x14ac:dyDescent="0.2"/>
    <row r="49" spans="1:6" x14ac:dyDescent="0.2"/>
    <row r="50" spans="1:6" x14ac:dyDescent="0.2"/>
    <row r="51" spans="1:6" ht="12.75" hidden="1" customHeight="1" x14ac:dyDescent="0.2"/>
    <row r="52" spans="1:6" x14ac:dyDescent="0.2"/>
    <row r="53" spans="1:6" x14ac:dyDescent="0.2"/>
    <row r="54" spans="1:6" hidden="1" x14ac:dyDescent="0.2">
      <c r="A54" s="26"/>
      <c r="B54" s="17"/>
      <c r="C54" s="17"/>
      <c r="D54" s="17"/>
      <c r="E54" s="17"/>
      <c r="F54" s="17"/>
    </row>
    <row r="55" spans="1:6" hidden="1" x14ac:dyDescent="0.2">
      <c r="A55" s="26"/>
      <c r="B55" s="17"/>
      <c r="C55" s="17"/>
      <c r="D55" s="17"/>
      <c r="E55" s="17"/>
      <c r="F55" s="17"/>
    </row>
    <row r="56" spans="1:6" hidden="1" x14ac:dyDescent="0.2">
      <c r="A56" s="26"/>
      <c r="B56" s="17"/>
      <c r="C56" s="17"/>
      <c r="D56" s="17"/>
      <c r="E56" s="17"/>
      <c r="F56" s="17"/>
    </row>
    <row r="57" spans="1:6" hidden="1" x14ac:dyDescent="0.2">
      <c r="A57" s="26"/>
      <c r="B57" s="17"/>
      <c r="C57" s="17"/>
      <c r="D57" s="17"/>
      <c r="E57" s="17"/>
      <c r="F57" s="17"/>
    </row>
    <row r="58" spans="1:6" hidden="1" x14ac:dyDescent="0.2">
      <c r="A58" s="26"/>
      <c r="B58" s="17"/>
      <c r="C58" s="17"/>
      <c r="D58" s="17"/>
      <c r="E58" s="17"/>
      <c r="F58" s="17"/>
    </row>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sheetData>
  <sheetProtection sheet="1" formatCells="0" formatRows="0" insertColumns="0" insertRows="0" deleteRows="0"/>
  <mergeCells count="15">
    <mergeCell ref="B7:E7"/>
    <mergeCell ref="B5:E5"/>
    <mergeCell ref="D33:E33"/>
    <mergeCell ref="A1:E1"/>
    <mergeCell ref="A18:E18"/>
    <mergeCell ref="A27:E27"/>
    <mergeCell ref="B2:E2"/>
    <mergeCell ref="B3:E3"/>
    <mergeCell ref="B4:E4"/>
    <mergeCell ref="A8:E8"/>
    <mergeCell ref="A9:E9"/>
    <mergeCell ref="B6:E6"/>
    <mergeCell ref="D16:E16"/>
    <mergeCell ref="D25:E2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23:A24 A12 A15 A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8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21:A22 A29 A30 A3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B29:B32 B20:B24 B12:B15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1" t="s">
        <v>61</v>
      </c>
      <c r="B1" s="121"/>
      <c r="C1" s="121"/>
      <c r="D1" s="121"/>
      <c r="E1" s="121"/>
    </row>
    <row r="2" spans="1:6" ht="21" customHeight="1" x14ac:dyDescent="0.2">
      <c r="A2" s="3" t="s">
        <v>62</v>
      </c>
      <c r="B2" s="119" t="str">
        <f>'Summary and sign-off'!B2:F2</f>
        <v>Te Kawa Mataaho Public Service Commission</v>
      </c>
      <c r="C2" s="119"/>
      <c r="D2" s="119"/>
      <c r="E2" s="119"/>
    </row>
    <row r="3" spans="1:6" ht="31.5" x14ac:dyDescent="0.2">
      <c r="A3" s="3" t="s">
        <v>63</v>
      </c>
      <c r="B3" s="119" t="str">
        <f>'Summary and sign-off'!B3:F3</f>
        <v>Peter Hughes</v>
      </c>
      <c r="C3" s="119"/>
      <c r="D3" s="119"/>
      <c r="E3" s="119"/>
    </row>
    <row r="4" spans="1:6" ht="21" customHeight="1" x14ac:dyDescent="0.2">
      <c r="A4" s="3" t="s">
        <v>64</v>
      </c>
      <c r="B4" s="119">
        <f>'Summary and sign-off'!B4:F4</f>
        <v>45108</v>
      </c>
      <c r="C4" s="119"/>
      <c r="D4" s="119"/>
      <c r="E4" s="119"/>
    </row>
    <row r="5" spans="1:6" ht="21" customHeight="1" x14ac:dyDescent="0.2">
      <c r="A5" s="3" t="s">
        <v>65</v>
      </c>
      <c r="B5" s="119">
        <f>'Summary and sign-off'!B5:F5</f>
        <v>45351</v>
      </c>
      <c r="C5" s="119"/>
      <c r="D5" s="119"/>
      <c r="E5" s="119"/>
    </row>
    <row r="6" spans="1:6" ht="21" customHeight="1" x14ac:dyDescent="0.2">
      <c r="A6" s="3" t="s">
        <v>66</v>
      </c>
      <c r="B6" s="114" t="s">
        <v>33</v>
      </c>
      <c r="C6" s="114"/>
      <c r="D6" s="114"/>
      <c r="E6" s="114"/>
    </row>
    <row r="7" spans="1:6" ht="21" customHeight="1" x14ac:dyDescent="0.2">
      <c r="A7" s="3" t="s">
        <v>7</v>
      </c>
      <c r="B7" s="114" t="s">
        <v>35</v>
      </c>
      <c r="C7" s="114"/>
      <c r="D7" s="114"/>
      <c r="E7" s="114"/>
    </row>
    <row r="8" spans="1:6" ht="35.25" customHeight="1" x14ac:dyDescent="0.25">
      <c r="A8" s="130" t="s">
        <v>90</v>
      </c>
      <c r="B8" s="130"/>
      <c r="C8" s="131"/>
      <c r="D8" s="131"/>
      <c r="E8" s="131"/>
      <c r="F8" s="27"/>
    </row>
    <row r="9" spans="1:6" ht="35.25" customHeight="1" x14ac:dyDescent="0.25">
      <c r="A9" s="128" t="s">
        <v>91</v>
      </c>
      <c r="B9" s="129"/>
      <c r="C9" s="129"/>
      <c r="D9" s="129"/>
      <c r="E9" s="129"/>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05"/>
      <c r="D12" s="105"/>
      <c r="E12" s="106"/>
    </row>
    <row r="13" spans="1:6" s="2" customFormat="1" x14ac:dyDescent="0.2">
      <c r="A13" s="100"/>
      <c r="B13" s="101"/>
      <c r="C13" s="105" t="s">
        <v>122</v>
      </c>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ht="11.25" hidden="1" customHeight="1" x14ac:dyDescent="0.2">
      <c r="A16" s="82"/>
      <c r="B16" s="79"/>
      <c r="C16" s="83"/>
      <c r="D16" s="83"/>
      <c r="E16" s="84"/>
    </row>
    <row r="17" spans="1:6" ht="34.5" customHeight="1" x14ac:dyDescent="0.2">
      <c r="A17" s="39" t="s">
        <v>95</v>
      </c>
      <c r="B17" s="48">
        <f>SUM(B11:B16)</f>
        <v>0</v>
      </c>
      <c r="C17" s="54" t="str">
        <f>IF(SUBTOTAL(3,B11:B16)=SUBTOTAL(103,B11:B16),'Summary and sign-off'!$A$48,'Summary and sign-off'!$A$49)</f>
        <v>Check - there are no hidden rows with data</v>
      </c>
      <c r="D17" s="120" t="str">
        <f>IF('Summary and sign-off'!F58='Summary and sign-off'!F54,'Summary and sign-off'!A51,'Summary and sign-off'!A50)</f>
        <v>Check - each entry provides sufficient information</v>
      </c>
      <c r="E17" s="120"/>
      <c r="F17" s="2"/>
    </row>
    <row r="18" spans="1:6" x14ac:dyDescent="0.2">
      <c r="A18" s="18"/>
      <c r="B18" s="17"/>
      <c r="C18" s="17"/>
      <c r="D18" s="17"/>
      <c r="E18" s="17"/>
    </row>
    <row r="19" spans="1:6" x14ac:dyDescent="0.2">
      <c r="A19" s="18" t="s">
        <v>25</v>
      </c>
      <c r="B19" s="19"/>
      <c r="C19" s="17"/>
      <c r="D19" s="17"/>
      <c r="E19" s="17"/>
    </row>
    <row r="20" spans="1:6" ht="12.75" customHeight="1" x14ac:dyDescent="0.2">
      <c r="A20" s="20" t="s">
        <v>96</v>
      </c>
      <c r="B20" s="20"/>
      <c r="C20" s="20"/>
      <c r="D20" s="20"/>
      <c r="E20" s="20"/>
    </row>
    <row r="21" spans="1:6" x14ac:dyDescent="0.2">
      <c r="A21" s="20" t="s">
        <v>97</v>
      </c>
      <c r="B21" s="20"/>
      <c r="C21" s="28"/>
      <c r="D21" s="28"/>
      <c r="E21" s="28"/>
    </row>
    <row r="22" spans="1:6" x14ac:dyDescent="0.2">
      <c r="A22" s="20" t="s">
        <v>31</v>
      </c>
      <c r="B22" s="19"/>
      <c r="C22" s="17"/>
      <c r="D22" s="17"/>
      <c r="E22" s="17"/>
      <c r="F22" s="17"/>
    </row>
    <row r="23" spans="1:6" x14ac:dyDescent="0.2">
      <c r="A23" s="20" t="s">
        <v>98</v>
      </c>
      <c r="B23" s="20"/>
      <c r="C23" s="28"/>
      <c r="D23" s="28"/>
      <c r="E23" s="28"/>
    </row>
    <row r="24" spans="1:6" ht="12.75" customHeight="1" x14ac:dyDescent="0.2">
      <c r="A24" s="20" t="s">
        <v>99</v>
      </c>
      <c r="B24" s="20"/>
      <c r="C24" s="22"/>
      <c r="D24" s="22"/>
      <c r="E24" s="22"/>
    </row>
    <row r="25" spans="1:6" x14ac:dyDescent="0.2">
      <c r="A25" s="17"/>
      <c r="B25" s="17"/>
      <c r="C25" s="17"/>
      <c r="D25" s="17"/>
      <c r="E25" s="17"/>
    </row>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1" t="s">
        <v>61</v>
      </c>
      <c r="B1" s="121"/>
      <c r="C1" s="121"/>
      <c r="D1" s="121"/>
      <c r="E1" s="121"/>
    </row>
    <row r="2" spans="1:6" ht="21" customHeight="1" x14ac:dyDescent="0.2">
      <c r="A2" s="3" t="s">
        <v>62</v>
      </c>
      <c r="B2" s="119" t="str">
        <f>'Summary and sign-off'!B2:F2</f>
        <v>Te Kawa Mataaho Public Service Commission</v>
      </c>
      <c r="C2" s="119"/>
      <c r="D2" s="119"/>
      <c r="E2" s="119"/>
    </row>
    <row r="3" spans="1:6" ht="31.5" x14ac:dyDescent="0.2">
      <c r="A3" s="3" t="s">
        <v>100</v>
      </c>
      <c r="B3" s="119" t="str">
        <f>'Summary and sign-off'!B3:F3</f>
        <v>Peter Hughes</v>
      </c>
      <c r="C3" s="119"/>
      <c r="D3" s="119"/>
      <c r="E3" s="119"/>
    </row>
    <row r="4" spans="1:6" ht="21" customHeight="1" x14ac:dyDescent="0.2">
      <c r="A4" s="3" t="s">
        <v>64</v>
      </c>
      <c r="B4" s="119">
        <f>'Summary and sign-off'!B4:F4</f>
        <v>45108</v>
      </c>
      <c r="C4" s="119"/>
      <c r="D4" s="119"/>
      <c r="E4" s="119"/>
    </row>
    <row r="5" spans="1:6" ht="21" customHeight="1" x14ac:dyDescent="0.2">
      <c r="A5" s="3" t="s">
        <v>65</v>
      </c>
      <c r="B5" s="119">
        <f>'Summary and sign-off'!B5:F5</f>
        <v>45351</v>
      </c>
      <c r="C5" s="119"/>
      <c r="D5" s="119"/>
      <c r="E5" s="119"/>
    </row>
    <row r="6" spans="1:6" ht="21" customHeight="1" x14ac:dyDescent="0.2">
      <c r="A6" s="3" t="s">
        <v>66</v>
      </c>
      <c r="B6" s="114" t="s">
        <v>33</v>
      </c>
      <c r="C6" s="114"/>
      <c r="D6" s="114"/>
      <c r="E6" s="114"/>
      <c r="F6" s="23"/>
    </row>
    <row r="7" spans="1:6" ht="21" customHeight="1" x14ac:dyDescent="0.2">
      <c r="A7" s="3" t="s">
        <v>7</v>
      </c>
      <c r="B7" s="114" t="s">
        <v>35</v>
      </c>
      <c r="C7" s="114"/>
      <c r="D7" s="114"/>
      <c r="E7" s="114"/>
      <c r="F7" s="23"/>
    </row>
    <row r="8" spans="1:6" ht="35.25" customHeight="1" x14ac:dyDescent="0.2">
      <c r="A8" s="124" t="s">
        <v>101</v>
      </c>
      <c r="B8" s="124"/>
      <c r="C8" s="131"/>
      <c r="D8" s="131"/>
      <c r="E8" s="131"/>
    </row>
    <row r="9" spans="1:6" ht="35.25" customHeight="1" x14ac:dyDescent="0.2">
      <c r="A9" s="132" t="s">
        <v>102</v>
      </c>
      <c r="B9" s="133"/>
      <c r="C9" s="133"/>
      <c r="D9" s="133"/>
      <c r="E9" s="133"/>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t="s">
        <v>127</v>
      </c>
      <c r="B13" s="101">
        <v>293.39</v>
      </c>
      <c r="C13" s="105" t="s">
        <v>128</v>
      </c>
      <c r="D13" s="105" t="s">
        <v>129</v>
      </c>
      <c r="E13" s="106" t="s">
        <v>130</v>
      </c>
    </row>
    <row r="14" spans="1:6" s="2" customFormat="1" x14ac:dyDescent="0.2">
      <c r="A14" s="100" t="s">
        <v>127</v>
      </c>
      <c r="B14" s="101">
        <v>369.54</v>
      </c>
      <c r="C14" s="105" t="s">
        <v>131</v>
      </c>
      <c r="D14" s="105" t="s">
        <v>132</v>
      </c>
      <c r="E14" s="106" t="s">
        <v>130</v>
      </c>
    </row>
    <row r="15" spans="1:6" s="2" customFormat="1" x14ac:dyDescent="0.2">
      <c r="A15" s="100" t="s">
        <v>127</v>
      </c>
      <c r="B15" s="101">
        <v>86.02</v>
      </c>
      <c r="C15" s="105" t="s">
        <v>133</v>
      </c>
      <c r="D15" s="105" t="s">
        <v>134</v>
      </c>
      <c r="E15" s="106" t="s">
        <v>130</v>
      </c>
    </row>
    <row r="16" spans="1:6" s="2" customFormat="1" x14ac:dyDescent="0.2">
      <c r="A16" s="100"/>
      <c r="B16" s="101"/>
      <c r="C16" s="105"/>
      <c r="D16" s="105"/>
      <c r="E16" s="106"/>
    </row>
    <row r="17" spans="1:6" s="2" customFormat="1" x14ac:dyDescent="0.2">
      <c r="A17" s="104"/>
      <c r="B17" s="101"/>
      <c r="C17" s="105"/>
      <c r="D17" s="105"/>
      <c r="E17" s="106"/>
    </row>
    <row r="18" spans="1:6" s="2" customFormat="1" hidden="1" x14ac:dyDescent="0.2">
      <c r="A18" s="82"/>
      <c r="B18" s="79"/>
      <c r="C18" s="83"/>
      <c r="D18" s="83"/>
      <c r="E18" s="84"/>
    </row>
    <row r="19" spans="1:6" ht="34.5" customHeight="1" x14ac:dyDescent="0.2">
      <c r="A19" s="39" t="s">
        <v>105</v>
      </c>
      <c r="B19" s="48">
        <f>SUM(B11:B18)</f>
        <v>748.95</v>
      </c>
      <c r="C19" s="54" t="str">
        <f>IF(SUBTOTAL(3,B11:B18)=SUBTOTAL(103,B11:B18),'Summary and sign-off'!$A$48,'Summary and sign-off'!$A$49)</f>
        <v>Check - there are no hidden rows with data</v>
      </c>
      <c r="D19" s="120" t="str">
        <f>IF('Summary and sign-off'!F59='Summary and sign-off'!F54,'Summary and sign-off'!A51,'Summary and sign-off'!A50)</f>
        <v>Check - each entry provides sufficient information</v>
      </c>
      <c r="E19" s="120"/>
    </row>
    <row r="20" spans="1:6" ht="14.1" customHeight="1" x14ac:dyDescent="0.2">
      <c r="B20" s="17"/>
      <c r="C20" s="17"/>
      <c r="D20" s="17"/>
      <c r="E20" s="17"/>
    </row>
    <row r="21" spans="1:6" x14ac:dyDescent="0.2">
      <c r="A21" s="18" t="s">
        <v>106</v>
      </c>
      <c r="B21" s="17"/>
      <c r="C21" s="17"/>
      <c r="D21" s="17"/>
      <c r="E21" s="17"/>
    </row>
    <row r="22" spans="1:6" ht="12.6" customHeight="1" x14ac:dyDescent="0.2">
      <c r="A22" s="20" t="s">
        <v>84</v>
      </c>
      <c r="B22" s="17"/>
      <c r="C22" s="17"/>
      <c r="D22" s="17"/>
      <c r="E22" s="17"/>
    </row>
    <row r="23" spans="1:6" x14ac:dyDescent="0.2">
      <c r="A23" s="20" t="s">
        <v>31</v>
      </c>
      <c r="B23" s="19"/>
      <c r="C23" s="17"/>
      <c r="D23" s="17"/>
      <c r="E23" s="17"/>
      <c r="F23" s="17"/>
    </row>
    <row r="24" spans="1:6" x14ac:dyDescent="0.2">
      <c r="A24" s="20" t="s">
        <v>98</v>
      </c>
      <c r="C24" s="17"/>
      <c r="D24" s="17"/>
      <c r="E24" s="17"/>
      <c r="F24" s="17"/>
    </row>
    <row r="25" spans="1:6" ht="12.75" customHeight="1" x14ac:dyDescent="0.2">
      <c r="A25" s="20" t="s">
        <v>99</v>
      </c>
      <c r="B25" s="25"/>
      <c r="C25" s="22"/>
      <c r="D25" s="22"/>
      <c r="E25" s="22"/>
      <c r="F25" s="22"/>
    </row>
    <row r="26" spans="1:6" x14ac:dyDescent="0.2">
      <c r="B26" s="26"/>
      <c r="C26" s="17"/>
      <c r="D26" s="17"/>
      <c r="E26" s="17"/>
    </row>
    <row r="27" spans="1:6" hidden="1" x14ac:dyDescent="0.2">
      <c r="A27" s="17"/>
      <c r="B27" s="17"/>
      <c r="C27" s="17"/>
      <c r="D27" s="17"/>
    </row>
    <row r="28" spans="1:6" ht="12.75" hidden="1" customHeight="1" x14ac:dyDescent="0.2"/>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x14ac:dyDescent="0.2"/>
    <row r="35" spans="1:5" x14ac:dyDescent="0.2"/>
    <row r="36" spans="1:5" x14ac:dyDescent="0.2"/>
    <row r="37" spans="1:5" x14ac:dyDescent="0.2"/>
    <row r="38" spans="1:5" x14ac:dyDescent="0.2"/>
    <row r="39" spans="1:5"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4"/>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1" t="s">
        <v>107</v>
      </c>
      <c r="B1" s="121"/>
      <c r="C1" s="121"/>
      <c r="D1" s="121"/>
      <c r="E1" s="121"/>
      <c r="F1" s="121"/>
    </row>
    <row r="2" spans="1:7" ht="21" customHeight="1" x14ac:dyDescent="0.2">
      <c r="A2" s="3" t="s">
        <v>62</v>
      </c>
      <c r="B2" s="119" t="str">
        <f>'Summary and sign-off'!B2:F2</f>
        <v>Te Kawa Mataaho Public Service Commission</v>
      </c>
      <c r="C2" s="119"/>
      <c r="D2" s="119"/>
      <c r="E2" s="119"/>
      <c r="F2" s="119"/>
    </row>
    <row r="3" spans="1:7" ht="31.5" x14ac:dyDescent="0.2">
      <c r="A3" s="3" t="s">
        <v>63</v>
      </c>
      <c r="B3" s="119" t="str">
        <f>'Summary and sign-off'!B3:F3</f>
        <v>Peter Hughes</v>
      </c>
      <c r="C3" s="119"/>
      <c r="D3" s="119"/>
      <c r="E3" s="119"/>
      <c r="F3" s="119"/>
    </row>
    <row r="4" spans="1:7" ht="21" customHeight="1" x14ac:dyDescent="0.2">
      <c r="A4" s="3" t="s">
        <v>64</v>
      </c>
      <c r="B4" s="119">
        <f>'Summary and sign-off'!B4:F4</f>
        <v>45108</v>
      </c>
      <c r="C4" s="119"/>
      <c r="D4" s="119"/>
      <c r="E4" s="119"/>
      <c r="F4" s="119"/>
    </row>
    <row r="5" spans="1:7" ht="21" customHeight="1" x14ac:dyDescent="0.2">
      <c r="A5" s="3" t="s">
        <v>65</v>
      </c>
      <c r="B5" s="119">
        <f>'Summary and sign-off'!B5:F5</f>
        <v>45351</v>
      </c>
      <c r="C5" s="119"/>
      <c r="D5" s="119"/>
      <c r="E5" s="119"/>
      <c r="F5" s="119"/>
    </row>
    <row r="6" spans="1:7" ht="21" customHeight="1" x14ac:dyDescent="0.2">
      <c r="A6" s="3" t="s">
        <v>108</v>
      </c>
      <c r="B6" s="114" t="s">
        <v>33</v>
      </c>
      <c r="C6" s="114"/>
      <c r="D6" s="114"/>
      <c r="E6" s="114"/>
      <c r="F6" s="114"/>
    </row>
    <row r="7" spans="1:7" ht="21" customHeight="1" x14ac:dyDescent="0.2">
      <c r="A7" s="3" t="s">
        <v>7</v>
      </c>
      <c r="B7" s="114" t="s">
        <v>35</v>
      </c>
      <c r="C7" s="114"/>
      <c r="D7" s="114"/>
      <c r="E7" s="114"/>
      <c r="F7" s="114"/>
    </row>
    <row r="8" spans="1:7" ht="36" customHeight="1" x14ac:dyDescent="0.2">
      <c r="A8" s="124" t="s">
        <v>109</v>
      </c>
      <c r="B8" s="124"/>
      <c r="C8" s="124"/>
      <c r="D8" s="124"/>
      <c r="E8" s="124"/>
      <c r="F8" s="124"/>
    </row>
    <row r="9" spans="1:7" ht="36" customHeight="1" x14ac:dyDescent="0.2">
      <c r="A9" s="132" t="s">
        <v>110</v>
      </c>
      <c r="B9" s="133"/>
      <c r="C9" s="133"/>
      <c r="D9" s="133"/>
      <c r="E9" s="133"/>
      <c r="F9" s="133"/>
    </row>
    <row r="10" spans="1:7" ht="39" customHeight="1" x14ac:dyDescent="0.2">
      <c r="A10" s="24" t="s">
        <v>70</v>
      </c>
      <c r="B10" s="95" t="s">
        <v>111</v>
      </c>
      <c r="C10" s="95" t="s">
        <v>112</v>
      </c>
      <c r="D10" s="95" t="s">
        <v>113</v>
      </c>
      <c r="E10" s="95" t="s">
        <v>114</v>
      </c>
      <c r="F10" s="95" t="s">
        <v>115</v>
      </c>
    </row>
    <row r="11" spans="1:7" s="2" customFormat="1" x14ac:dyDescent="0.2">
      <c r="A11" s="100"/>
      <c r="B11" s="105"/>
      <c r="C11" s="108"/>
      <c r="D11" s="105"/>
      <c r="E11" s="109"/>
      <c r="F11" s="106"/>
    </row>
    <row r="12" spans="1:7" s="2" customFormat="1" ht="25.5" x14ac:dyDescent="0.2">
      <c r="A12" s="100">
        <v>45134</v>
      </c>
      <c r="B12" s="105" t="s">
        <v>140</v>
      </c>
      <c r="C12" s="108" t="s">
        <v>48</v>
      </c>
      <c r="D12" s="105" t="s">
        <v>141</v>
      </c>
      <c r="E12" s="109" t="s">
        <v>43</v>
      </c>
      <c r="F12" s="106" t="s">
        <v>142</v>
      </c>
    </row>
    <row r="13" spans="1:7" s="2" customFormat="1" ht="38.25" x14ac:dyDescent="0.2">
      <c r="A13" s="100">
        <v>45246</v>
      </c>
      <c r="B13" s="107" t="s">
        <v>137</v>
      </c>
      <c r="C13" s="108" t="s">
        <v>48</v>
      </c>
      <c r="D13" s="107" t="s">
        <v>138</v>
      </c>
      <c r="E13" s="109" t="s">
        <v>139</v>
      </c>
      <c r="F13" s="110" t="s">
        <v>143</v>
      </c>
    </row>
    <row r="14" spans="1:7" s="2" customFormat="1" x14ac:dyDescent="0.2">
      <c r="A14" s="100"/>
      <c r="B14" s="107"/>
      <c r="C14" s="108"/>
      <c r="D14" s="107"/>
      <c r="E14" s="109"/>
      <c r="F14" s="110"/>
    </row>
    <row r="15" spans="1:7" s="2" customFormat="1" hidden="1" x14ac:dyDescent="0.2">
      <c r="A15" s="78"/>
      <c r="B15" s="83"/>
      <c r="C15" s="85"/>
      <c r="D15" s="83"/>
      <c r="E15" s="86"/>
      <c r="F15" s="84"/>
    </row>
    <row r="16" spans="1:7" ht="34.5" customHeight="1" x14ac:dyDescent="0.2">
      <c r="A16" s="96" t="s">
        <v>116</v>
      </c>
      <c r="B16" s="97" t="s">
        <v>117</v>
      </c>
      <c r="C16" s="98">
        <f>C17+C18</f>
        <v>2</v>
      </c>
      <c r="D16" s="99" t="str">
        <f>IF(SUBTOTAL(3,C11:C15)=SUBTOTAL(103,C11:C15),'Summary and sign-off'!$A$48,'Summary and sign-off'!$A$49)</f>
        <v>Check - there are no hidden rows with data</v>
      </c>
      <c r="E16" s="120" t="str">
        <f>IF('Summary and sign-off'!F60='Summary and sign-off'!F54,'Summary and sign-off'!A52,'Summary and sign-off'!A50)</f>
        <v>Check - each entry provides sufficient information</v>
      </c>
      <c r="F16" s="120"/>
      <c r="G16" s="2"/>
    </row>
    <row r="17" spans="1:6" ht="25.5" customHeight="1" x14ac:dyDescent="0.25">
      <c r="A17" s="40"/>
      <c r="B17" s="41" t="s">
        <v>48</v>
      </c>
      <c r="C17" s="42">
        <f>COUNTIF(C11:C15,'Summary and sign-off'!A45)</f>
        <v>2</v>
      </c>
      <c r="D17" s="14"/>
      <c r="E17" s="15"/>
      <c r="F17" s="16"/>
    </row>
    <row r="18" spans="1:6" ht="25.5" customHeight="1" x14ac:dyDescent="0.25">
      <c r="A18" s="40"/>
      <c r="B18" s="41" t="s">
        <v>49</v>
      </c>
      <c r="C18" s="42">
        <f>COUNTIF(C11:C15,'Summary and sign-off'!A46)</f>
        <v>0</v>
      </c>
      <c r="D18" s="14"/>
      <c r="E18" s="15"/>
      <c r="F18" s="16"/>
    </row>
    <row r="19" spans="1:6" x14ac:dyDescent="0.2">
      <c r="A19" s="17"/>
      <c r="B19" s="18"/>
      <c r="C19" s="17"/>
      <c r="D19" s="19"/>
      <c r="E19" s="19"/>
      <c r="F19" s="17"/>
    </row>
    <row r="20" spans="1:6" x14ac:dyDescent="0.2">
      <c r="A20" s="18" t="s">
        <v>106</v>
      </c>
      <c r="B20" s="18"/>
      <c r="C20" s="18"/>
      <c r="D20" s="18"/>
      <c r="E20" s="18"/>
      <c r="F20" s="18"/>
    </row>
    <row r="21" spans="1:6" ht="12.6" customHeight="1" x14ac:dyDescent="0.2">
      <c r="A21" s="20" t="s">
        <v>84</v>
      </c>
      <c r="B21" s="17"/>
      <c r="C21" s="17"/>
      <c r="D21" s="17"/>
      <c r="E21" s="17"/>
    </row>
    <row r="22" spans="1:6" x14ac:dyDescent="0.2">
      <c r="A22" s="20" t="s">
        <v>31</v>
      </c>
      <c r="B22" s="19"/>
      <c r="C22" s="17"/>
      <c r="D22" s="17"/>
      <c r="E22" s="17"/>
      <c r="F22" s="17"/>
    </row>
    <row r="23" spans="1:6" x14ac:dyDescent="0.2">
      <c r="A23" s="20" t="s">
        <v>118</v>
      </c>
      <c r="B23" s="21"/>
      <c r="C23" s="21"/>
      <c r="D23" s="21"/>
      <c r="E23" s="21"/>
      <c r="F23" s="21"/>
    </row>
    <row r="24" spans="1:6" ht="12.75" customHeight="1" x14ac:dyDescent="0.2">
      <c r="A24" s="20" t="s">
        <v>119</v>
      </c>
      <c r="B24" s="17"/>
      <c r="C24" s="17"/>
      <c r="D24" s="17"/>
      <c r="E24" s="17"/>
      <c r="F24" s="17"/>
    </row>
    <row r="25" spans="1:6" ht="12.95" customHeight="1" x14ac:dyDescent="0.2">
      <c r="A25" s="20" t="s">
        <v>120</v>
      </c>
      <c r="B25" s="17"/>
      <c r="C25" s="17"/>
      <c r="D25" s="17"/>
      <c r="E25" s="17"/>
      <c r="F25" s="17"/>
    </row>
    <row r="26" spans="1:6" x14ac:dyDescent="0.2">
      <c r="A26" s="20" t="s">
        <v>121</v>
      </c>
      <c r="C26" s="17"/>
      <c r="D26" s="17"/>
      <c r="E26" s="17"/>
      <c r="F26" s="17"/>
    </row>
    <row r="27" spans="1:6" ht="12.75" customHeight="1" x14ac:dyDescent="0.2">
      <c r="A27" s="20" t="s">
        <v>99</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3" spans="1:6" x14ac:dyDescent="0.2"/>
    <row r="44"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TKMNZ-2142765438-167157</_dlc_DocId>
    <_dlc_DocIdUrl xmlns="12165527-d881-4234-97f9-ee139a3f0c31">
      <Url>https://sscnz.sharepoint.com/sites/sscdms/67272/_layouts/15/DocIdRedir.aspx?ID=TKMNZ-2142765438-167157</Url>
      <Description>TKMNZ-2142765438-167157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CF641F-27AB-48A7-A603-A1BF7D5CF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elements/1.1/"/>
    <ds:schemaRef ds:uri="12165527-d881-4234-97f9-ee139a3f0c31"/>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2024-07-17T23:16:01Z</cp:lastPrinted>
  <dcterms:created xsi:type="dcterms:W3CDTF">2010-10-17T20:59:02Z</dcterms:created>
  <dcterms:modified xsi:type="dcterms:W3CDTF">2024-07-30T22:33:31Z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dff99b6c-5ca2-4e03-be16-f79c42dfe792</vt:lpwstr>
  </property>
  <property fmtid="{D5CDD505-2E9C-101B-9397-08002B2CF9AE}" pid="10" name="SharedWithUsers">
    <vt:lpwstr>87;#Ken Smart;#157;#Nehalkumar patel</vt:lpwstr>
  </property>
</Properties>
</file>